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8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<sst xmlns="http://schemas.openxmlformats.org/spreadsheetml/2006/main" count="409" uniqueCount="125">
  <si>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</si>
  <si>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</si>
  <si>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</si>
  <si>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</si>
  <si>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</si>
  <si>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</si>
  <si>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</si>
  <si>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</si>
  <si>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</si>
  <si>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</si>
  <si>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Задолж-сть на 31.12.2019 г</t>
  </si>
  <si>
    <t>Дата заключения договора</t>
  </si>
  <si>
    <t>Улица</t>
  </si>
  <si>
    <t>Дом</t>
  </si>
  <si>
    <t>Циолковского</t>
  </si>
  <si>
    <t>30\1</t>
  </si>
  <si>
    <t>01.03.2018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</si>
  <si>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</si>
  <si>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</si>
  <si>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</si>
  <si>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</si>
  <si>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</si>
  <si>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эл.счетчика на квартиру в декабре 2018г.</t>
  </si>
  <si>
    <t>Циолковского 30/1</t>
  </si>
  <si>
    <t>кв.19</t>
  </si>
  <si>
    <t>кв.46</t>
  </si>
  <si>
    <t>ИТОГО</t>
  </si>
  <si>
    <t>февраль 2019г.</t>
  </si>
  <si>
    <t>проверка   технического состояния вентиляционных и дымовых каналов</t>
  </si>
  <si>
    <t>кв.32,68,65,67,4,11,35,44,40, 33,43,45,38</t>
  </si>
  <si>
    <t>смена трубопровода ф110мм</t>
  </si>
  <si>
    <t>подвал 5-й подъезд ЦК</t>
  </si>
  <si>
    <t>март 2019г</t>
  </si>
  <si>
    <t>кв.71,63,61,72,73,16,21,23,25,50,59,5,13,24,20</t>
  </si>
  <si>
    <t>Установка крана шарового ф 15 мм</t>
  </si>
  <si>
    <t>кв.68</t>
  </si>
  <si>
    <t xml:space="preserve">Ремонт электроснабжения в ЩЭ ж/д(установка автоматов) </t>
  </si>
  <si>
    <t>кв.27</t>
  </si>
  <si>
    <t xml:space="preserve">смена эл.счетчика на квартиру </t>
  </si>
  <si>
    <t>кв.57</t>
  </si>
  <si>
    <t>кв.74</t>
  </si>
  <si>
    <t>Апрель 2019г.</t>
  </si>
  <si>
    <t xml:space="preserve">Благоустройство придомовой территории (окраска деревьев и бордюров )жилого дома </t>
  </si>
  <si>
    <t>проверка   технического состояния вентиляционных  каналов</t>
  </si>
  <si>
    <t>кв.13</t>
  </si>
  <si>
    <t>Устройство вентиляционной системы из труб пластиковых (удлинения)</t>
  </si>
  <si>
    <t>кв.59</t>
  </si>
  <si>
    <t>Ремонт электроосвещения над подъездом и в подъезде жилого дома</t>
  </si>
  <si>
    <t>2-й подъезд, в подъезде 1 этаж 2</t>
  </si>
  <si>
    <t>смена эл.счетчика в квартире ж/д</t>
  </si>
  <si>
    <t>кв.31</t>
  </si>
  <si>
    <t>кв.32</t>
  </si>
  <si>
    <t>Май 2019г.</t>
  </si>
  <si>
    <t>Смена трубопровода ф 76 мм ,89 мм</t>
  </si>
  <si>
    <t xml:space="preserve">подвал подготовка к опрессовки внутренней системы ЦО </t>
  </si>
  <si>
    <t xml:space="preserve">Гидравлическое испытание внутридомовой системы ЦО </t>
  </si>
  <si>
    <t>Благоустройство придомовой территории СИЛАМИ ЖИТЕЛЕЙ (доска материала,по заявлению )</t>
  </si>
  <si>
    <t>смена эл.счетчика на квартиру</t>
  </si>
  <si>
    <t>Июнь 2019г.</t>
  </si>
  <si>
    <t>Июль 2019г.</t>
  </si>
  <si>
    <t>Август 2019г.</t>
  </si>
  <si>
    <t>Сентябрь 2019г.</t>
  </si>
  <si>
    <t>смена трубопровода ф 110 мм</t>
  </si>
  <si>
    <t>кв.11,14 ЦК</t>
  </si>
  <si>
    <t>Октябрь 2019г.</t>
  </si>
  <si>
    <t>кв.4,5,6,7,11,13,14,16,18,22,26,29, 33,38,42,45,46,51,53,71</t>
  </si>
  <si>
    <t>кв.63,68,72,73,20,25,30,50,54,60</t>
  </si>
  <si>
    <t>кв.67,69,3,28,32,36,61</t>
  </si>
  <si>
    <t>кв.7</t>
  </si>
  <si>
    <t>Ноябрь 2019г.</t>
  </si>
  <si>
    <t>ремонт подъездного электроосвещения (смена ламп) ж/д</t>
  </si>
  <si>
    <t xml:space="preserve">2-й подъезд, 1,2,5-й этаж </t>
  </si>
  <si>
    <t>ремонт мягкой кровли отдельными местами (устранение течи) на ж/д</t>
  </si>
  <si>
    <t>кв.14,15,28,30,45,59,60,73,74,75</t>
  </si>
  <si>
    <t>кв.11</t>
  </si>
  <si>
    <t>Декабрь 2019г.</t>
  </si>
  <si>
    <t>Работы по аварийному ремонту общего имущества МКД с января по декабрь  2019г.</t>
  </si>
  <si>
    <t>смена трубопровода ф 25 мм ,20 мм</t>
  </si>
  <si>
    <t>кв.2-13 ЦО п/п</t>
  </si>
  <si>
    <t>Прошу снять с лиц.счета по статье т-р за март 2019г. смена эл.счетчика на квартиру</t>
  </si>
  <si>
    <t>Прошу снять с лиц.счета по статье т-р за апрель 2019г. смена эл.счетчика на квартиру</t>
  </si>
  <si>
    <t>Прошу снять с лиц.счета по статье т-р за апрель  2019г. смена эл.счетчика на квартиру</t>
  </si>
  <si>
    <t>Прошу снять с лиц.счета по статье т-р за май  2019г. смена эл.счетчика на квартиру</t>
  </si>
  <si>
    <t>Прошу снять с лиц.счета по статье т-р за октябрь  2019г. смена эл.счетчика на квартиру</t>
  </si>
  <si>
    <t>Прошу снять с лиц.счета по статье т-р за ноябрь 2019г. смена эл.счетчика на квартиру</t>
  </si>
  <si>
    <t>ВСЕГО</t>
  </si>
  <si>
    <t>погрузка и вывоз мусора</t>
  </si>
  <si>
    <t>очистка придомовой территории от снега</t>
  </si>
  <si>
    <t>установка крана шарового ф15мм</t>
  </si>
  <si>
    <t>кв.1 (1-й подъезд, подвал ХВС),кв.25 ГВС</t>
  </si>
  <si>
    <t>очистка кровли от снега на жилом доме</t>
  </si>
  <si>
    <t>Т/О УУТЭ</t>
  </si>
  <si>
    <t>ЦО И ГВС</t>
  </si>
  <si>
    <t>ФЕВРАЛЬ 2019Г.</t>
  </si>
  <si>
    <t>обходы и осмотры инженерных коммуникаций</t>
  </si>
  <si>
    <t>ремонт электроосвещения (смена лампы) жилого жома</t>
  </si>
  <si>
    <t>1 и 5-й светильник МОП надподъездный</t>
  </si>
  <si>
    <t>Март 2019</t>
  </si>
  <si>
    <t xml:space="preserve">Планово-предупредительный ремонт щитов этажных </t>
  </si>
  <si>
    <t xml:space="preserve">Подъезд 1,2,3,4 </t>
  </si>
  <si>
    <t xml:space="preserve">Покос придомовой территории </t>
  </si>
  <si>
    <t>установка антимагнитных пломб жилого дома (опломбировка ИПУ)</t>
  </si>
  <si>
    <t>кв.22</t>
  </si>
  <si>
    <t>закрытие отопительного периода</t>
  </si>
  <si>
    <t>слив воды из системы</t>
  </si>
  <si>
    <t>смена крана шарового ф15мм</t>
  </si>
  <si>
    <t>кв.37</t>
  </si>
  <si>
    <t>установка замка на ВРУ</t>
  </si>
  <si>
    <t>4-й подъезд 1-й этаж</t>
  </si>
  <si>
    <t>техническое обслуживание УУТЭ</t>
  </si>
  <si>
    <t xml:space="preserve">дезинсекция подвальных помещений </t>
  </si>
  <si>
    <t>ремонт электроосвещения (смена ламп светодиодных)</t>
  </si>
  <si>
    <t>4-й подъезд 3-й этаж</t>
  </si>
  <si>
    <t>сентябрь 2019г.</t>
  </si>
  <si>
    <t>смена трубопровода ф25мм</t>
  </si>
  <si>
    <t>кв.25,28 ЦО п/п</t>
  </si>
  <si>
    <t>проверка ИПУ электроэнергии</t>
  </si>
  <si>
    <t>октябрь 2019г.</t>
  </si>
  <si>
    <t>ремонт электрооборудования (замена автоматических выключателей)</t>
  </si>
  <si>
    <t>проверка индивидуальных приборов учета (ИПУ)</t>
  </si>
  <si>
    <t>кв.31 ГВС</t>
  </si>
  <si>
    <t>1-й подъезд 1,2-й этажи</t>
  </si>
  <si>
    <t>обходы и осмотры подвала и инженерных коммуникаций (устранение непрогрева системы ЦО)</t>
  </si>
  <si>
    <t>обходы и осмотры инженерных коммуникаций(устранение непрогрева системы ЦО) в ж/д</t>
  </si>
  <si>
    <t>кв.15,11,14,13,55,2,5,8,14,7,10, 48,52,58,61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</si>
</sst>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3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35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15" fillId="37" borderId="10" xfId="0" applyNumberFormat="1" applyFont="1" applyFill="1" applyBorder="1" applyAlignment="1">
      <alignment horizontal="center" wrapText="1"/>
    </xf>
    <xf numFmtId="49" fontId="15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75" zoomScaleNormal="75" zoomScalePageLayoutView="0" workbookViewId="0" topLeftCell="A5">
      <selection activeCell="E6" sqref="E6:K6"/>
    </sheetView>
  </sheetViews>
  <sheetFormatPr defaultColWidth="11.57421875" defaultRowHeight="12.75"/>
  <cols>
    <col min="1" max="1" width="4.421875" style="0" customWidth="1"/>
    <col min="2" max="2" width="24.8515625" style="0" customWidth="1"/>
    <col min="3" max="3" width="7.140625" style="0" customWidth="1"/>
    <col min="4" max="4" width="35.00390625" style="0" customWidth="1"/>
    <col min="5" max="5" width="17.28125" style="0" customWidth="1"/>
    <col min="6" max="6" width="18.140625" style="0" customWidth="1"/>
    <col min="7" max="7" width="24.140625" style="0" customWidth="1"/>
    <col min="8" max="8" width="18.8515625" style="0" customWidth="1"/>
    <col min="9" max="9" width="24.421875" style="0" customWidth="1"/>
    <col min="10" max="10" width="19.00390625" style="0" customWidth="1"/>
    <col min="11" max="11" width="19.421875" style="0" customWidth="1"/>
    <col min="12" max="12" width="17.8515625" style="0" customWidth="1"/>
  </cols>
  <sheetData>
    <row r="1" spans="1:12" ht="23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30.75" customHeight="1">
      <c r="A3" s="36" t="s">
        <v>1</v>
      </c>
      <c r="B3" s="37" t="s">
        <v>2</v>
      </c>
      <c r="C3" s="37"/>
      <c r="D3" s="38" t="s">
        <v>3</v>
      </c>
      <c r="E3" s="39" t="s">
        <v>4</v>
      </c>
      <c r="F3" s="39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K3" s="39" t="s">
        <v>10</v>
      </c>
      <c r="L3" s="39" t="s">
        <v>11</v>
      </c>
    </row>
    <row r="4" spans="1:12" ht="29.25" customHeight="1">
      <c r="A4" s="36"/>
      <c r="B4" s="4" t="s">
        <v>12</v>
      </c>
      <c r="C4" s="4" t="s">
        <v>13</v>
      </c>
      <c r="D4" s="38"/>
      <c r="E4" s="38"/>
      <c r="F4" s="39"/>
      <c r="G4" s="38"/>
      <c r="H4" s="38"/>
      <c r="I4" s="38"/>
      <c r="J4" s="38"/>
      <c r="K4" s="38"/>
      <c r="L4" s="39"/>
    </row>
    <row r="5" spans="1:12" ht="15.75">
      <c r="A5" s="5">
        <v>24</v>
      </c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 customHeight="1">
      <c r="A6" s="5"/>
      <c r="B6" s="40" t="s">
        <v>17</v>
      </c>
      <c r="C6" s="40"/>
      <c r="D6" s="40"/>
      <c r="E6">
        <v>81270.07</v>
      </c>
      <c r="F6">
        <v>-72257.79</v>
      </c>
      <c r="G6">
        <v>825422.15</v>
      </c>
      <c r="H6">
        <v>762011.24</v>
      </c>
      <c r="I6">
        <v>787577.23</v>
      </c>
      <c r="J6">
        <v>-97823.78</v>
      </c>
      <c r="K6">
        <v>144680.98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3" header="0.3" footer="0.511805555555555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="75" zoomScaleNormal="75" zoomScalePageLayoutView="0" workbookViewId="0" topLeftCell="A94">
      <selection activeCell="E111" sqref="E111"/>
    </sheetView>
  </sheetViews>
  <sheetFormatPr defaultColWidth="11.57421875" defaultRowHeight="12.75"/>
  <cols>
    <col min="1" max="1" width="10.00390625" style="0" customWidth="1"/>
    <col min="2" max="2" width="40.421875" style="0" customWidth="1"/>
    <col min="3" max="3" width="25.140625" style="0" customWidth="1"/>
    <col min="4" max="4" width="33.421875" style="0" customWidth="1"/>
    <col min="5" max="5" width="19.8515625" style="0" customWidth="1"/>
  </cols>
  <sheetData>
    <row r="1" spans="1:5" ht="18">
      <c r="A1" s="41" t="s">
        <v>18</v>
      </c>
      <c r="B1" s="41"/>
      <c r="C1" s="41"/>
      <c r="D1" s="41"/>
      <c r="E1" s="41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30">
      <c r="A3" s="13">
        <v>1</v>
      </c>
      <c r="B3" s="14" t="s">
        <v>22</v>
      </c>
      <c r="C3" s="15" t="s">
        <v>23</v>
      </c>
      <c r="D3" s="16" t="s">
        <v>24</v>
      </c>
      <c r="E3" s="16">
        <v>477.11</v>
      </c>
    </row>
    <row r="4" spans="1:5" ht="30">
      <c r="A4" s="13">
        <v>2</v>
      </c>
      <c r="B4" s="14" t="s">
        <v>22</v>
      </c>
      <c r="C4" s="15" t="s">
        <v>23</v>
      </c>
      <c r="D4" s="16" t="s">
        <v>25</v>
      </c>
      <c r="E4" s="16">
        <v>1217.93</v>
      </c>
    </row>
    <row r="5" spans="1:5" ht="15">
      <c r="A5" s="13">
        <v>3</v>
      </c>
      <c r="B5" s="17"/>
      <c r="C5" s="15"/>
      <c r="D5" s="18"/>
      <c r="E5" s="18"/>
    </row>
    <row r="6" spans="1:5" ht="15">
      <c r="A6" s="19"/>
      <c r="B6" s="19" t="s">
        <v>26</v>
      </c>
      <c r="C6" s="19"/>
      <c r="D6" s="19"/>
      <c r="E6" s="19">
        <f>E3+E4+E5</f>
        <v>1695.04</v>
      </c>
    </row>
    <row r="8" spans="1:5" ht="18">
      <c r="A8" s="41" t="s">
        <v>27</v>
      </c>
      <c r="B8" s="41"/>
      <c r="C8" s="41"/>
      <c r="D8" s="41"/>
      <c r="E8" s="41"/>
    </row>
    <row r="9" spans="1:5" ht="15.75">
      <c r="A9" s="11" t="s">
        <v>1</v>
      </c>
      <c r="B9" s="12" t="s">
        <v>19</v>
      </c>
      <c r="C9" s="12" t="s">
        <v>2</v>
      </c>
      <c r="D9" s="12" t="s">
        <v>20</v>
      </c>
      <c r="E9" s="12" t="s">
        <v>21</v>
      </c>
    </row>
    <row r="10" spans="1:5" ht="42.75">
      <c r="A10" s="13">
        <v>1</v>
      </c>
      <c r="B10" s="15" t="s">
        <v>28</v>
      </c>
      <c r="C10" s="15" t="s">
        <v>23</v>
      </c>
      <c r="D10" s="16" t="s">
        <v>29</v>
      </c>
      <c r="E10" s="16">
        <f>4305.6</f>
        <v>4305.6</v>
      </c>
    </row>
    <row r="11" spans="1:5" ht="15">
      <c r="A11" s="13">
        <v>2</v>
      </c>
      <c r="B11" s="16" t="s">
        <v>30</v>
      </c>
      <c r="C11" s="15" t="s">
        <v>23</v>
      </c>
      <c r="D11" s="16" t="s">
        <v>31</v>
      </c>
      <c r="E11" s="16">
        <f>8422.99</f>
        <v>8422.99</v>
      </c>
    </row>
    <row r="12" spans="1:5" ht="15">
      <c r="A12" s="13">
        <v>3</v>
      </c>
      <c r="B12" s="17"/>
      <c r="C12" s="15"/>
      <c r="D12" s="18"/>
      <c r="E12" s="18"/>
    </row>
    <row r="13" spans="1:5" ht="15">
      <c r="A13" s="19"/>
      <c r="B13" s="19" t="s">
        <v>26</v>
      </c>
      <c r="C13" s="19"/>
      <c r="D13" s="19"/>
      <c r="E13" s="19">
        <f>E10+E11+E12</f>
        <v>12728.59</v>
      </c>
    </row>
    <row r="14" spans="1:5" ht="12.75">
      <c r="A14" s="8"/>
      <c r="B14" s="8"/>
      <c r="C14" s="8"/>
      <c r="D14" s="8"/>
      <c r="E14" s="8"/>
    </row>
    <row r="15" spans="1:5" ht="18">
      <c r="A15" s="41" t="s">
        <v>32</v>
      </c>
      <c r="B15" s="41"/>
      <c r="C15" s="41"/>
      <c r="D15" s="41"/>
      <c r="E15" s="41"/>
    </row>
    <row r="16" spans="1:5" ht="15.75">
      <c r="A16" s="11" t="s">
        <v>1</v>
      </c>
      <c r="B16" s="12" t="s">
        <v>19</v>
      </c>
      <c r="C16" s="12" t="s">
        <v>2</v>
      </c>
      <c r="D16" s="12" t="s">
        <v>20</v>
      </c>
      <c r="E16" s="12" t="s">
        <v>21</v>
      </c>
    </row>
    <row r="17" spans="1:5" ht="42.75">
      <c r="A17" s="13">
        <v>1</v>
      </c>
      <c r="B17" s="20" t="s">
        <v>28</v>
      </c>
      <c r="C17" s="15" t="s">
        <v>23</v>
      </c>
      <c r="D17" s="17" t="s">
        <v>33</v>
      </c>
      <c r="E17" s="13">
        <f>4518.8</f>
        <v>4518.8</v>
      </c>
    </row>
    <row r="18" spans="1:5" ht="28.5">
      <c r="A18" s="13">
        <v>2</v>
      </c>
      <c r="B18" s="15" t="s">
        <v>34</v>
      </c>
      <c r="C18" s="15" t="s">
        <v>23</v>
      </c>
      <c r="D18" s="15" t="s">
        <v>35</v>
      </c>
      <c r="E18" s="15">
        <f>814.83</f>
        <v>814.83</v>
      </c>
    </row>
    <row r="19" spans="1:5" ht="28.5">
      <c r="A19" s="13">
        <v>3</v>
      </c>
      <c r="B19" s="15" t="s">
        <v>36</v>
      </c>
      <c r="C19" s="15" t="s">
        <v>23</v>
      </c>
      <c r="D19" s="15" t="s">
        <v>37</v>
      </c>
      <c r="E19" s="15">
        <f>1111.2</f>
        <v>1111.2</v>
      </c>
    </row>
    <row r="20" spans="1:5" ht="15">
      <c r="A20" s="13">
        <v>4</v>
      </c>
      <c r="B20" s="21" t="s">
        <v>38</v>
      </c>
      <c r="C20" s="15" t="s">
        <v>23</v>
      </c>
      <c r="D20" s="13" t="s">
        <v>39</v>
      </c>
      <c r="E20" s="13">
        <v>2016.61</v>
      </c>
    </row>
    <row r="21" spans="1:5" ht="15">
      <c r="A21" s="13">
        <v>5</v>
      </c>
      <c r="B21" s="21" t="s">
        <v>38</v>
      </c>
      <c r="C21" s="15" t="s">
        <v>23</v>
      </c>
      <c r="D21" s="13" t="s">
        <v>40</v>
      </c>
      <c r="E21" s="13">
        <v>2132.04</v>
      </c>
    </row>
    <row r="22" spans="1:5" ht="15">
      <c r="A22" s="19"/>
      <c r="B22" s="19" t="s">
        <v>26</v>
      </c>
      <c r="C22" s="19"/>
      <c r="D22" s="19"/>
      <c r="E22" s="19">
        <f>E18+E19+E20+E17+E21</f>
        <v>10593.48</v>
      </c>
    </row>
    <row r="23" spans="1:5" ht="12.75">
      <c r="A23" s="8"/>
      <c r="B23" s="8"/>
      <c r="C23" s="8"/>
      <c r="D23" s="8"/>
      <c r="E23" s="8"/>
    </row>
    <row r="24" spans="1:5" ht="18">
      <c r="A24" s="42" t="s">
        <v>41</v>
      </c>
      <c r="B24" s="42"/>
      <c r="C24" s="42"/>
      <c r="D24" s="42"/>
      <c r="E24" s="42"/>
    </row>
    <row r="25" spans="1:5" ht="15.75">
      <c r="A25" s="11" t="s">
        <v>1</v>
      </c>
      <c r="B25" s="12" t="s">
        <v>19</v>
      </c>
      <c r="C25" s="12" t="s">
        <v>2</v>
      </c>
      <c r="D25" s="12" t="s">
        <v>20</v>
      </c>
      <c r="E25" s="12" t="s">
        <v>21</v>
      </c>
    </row>
    <row r="26" spans="1:5" ht="42.75">
      <c r="A26" s="13">
        <v>1</v>
      </c>
      <c r="B26" s="20" t="s">
        <v>42</v>
      </c>
      <c r="C26" s="15" t="s">
        <v>23</v>
      </c>
      <c r="D26" s="20"/>
      <c r="E26" s="13">
        <f>1105.64</f>
        <v>1105.64</v>
      </c>
    </row>
    <row r="27" spans="1:5" ht="42.75">
      <c r="A27" s="13">
        <v>2</v>
      </c>
      <c r="B27" s="15" t="s">
        <v>43</v>
      </c>
      <c r="C27" s="15" t="s">
        <v>23</v>
      </c>
      <c r="D27" s="15" t="s">
        <v>44</v>
      </c>
      <c r="E27" s="15">
        <f>759.2</f>
        <v>759.2</v>
      </c>
    </row>
    <row r="28" spans="1:5" ht="42.75">
      <c r="A28" s="13">
        <v>3</v>
      </c>
      <c r="B28" s="15" t="s">
        <v>45</v>
      </c>
      <c r="C28" s="15" t="s">
        <v>23</v>
      </c>
      <c r="D28" s="15" t="s">
        <v>46</v>
      </c>
      <c r="E28" s="15">
        <f>3390.4</f>
        <v>3390.4</v>
      </c>
    </row>
    <row r="29" spans="1:5" ht="42.75">
      <c r="A29" s="13">
        <v>4</v>
      </c>
      <c r="B29" s="20" t="s">
        <v>47</v>
      </c>
      <c r="C29" s="15" t="s">
        <v>23</v>
      </c>
      <c r="D29" s="20" t="s">
        <v>48</v>
      </c>
      <c r="E29" s="13">
        <f>1565.53</f>
        <v>1565.53</v>
      </c>
    </row>
    <row r="30" spans="1:5" ht="35.25" customHeight="1">
      <c r="A30" s="13">
        <v>5</v>
      </c>
      <c r="B30" s="18" t="s">
        <v>49</v>
      </c>
      <c r="C30" s="15" t="s">
        <v>23</v>
      </c>
      <c r="D30" s="13" t="s">
        <v>50</v>
      </c>
      <c r="E30" s="18">
        <v>2063.81</v>
      </c>
    </row>
    <row r="31" spans="1:5" ht="35.25" customHeight="1">
      <c r="A31" s="13">
        <v>6</v>
      </c>
      <c r="B31" s="18" t="s">
        <v>49</v>
      </c>
      <c r="C31" s="15" t="s">
        <v>23</v>
      </c>
      <c r="D31" s="13" t="s">
        <v>51</v>
      </c>
      <c r="E31" s="18">
        <v>2063.81</v>
      </c>
    </row>
    <row r="32" spans="1:5" ht="15">
      <c r="A32" s="19"/>
      <c r="B32" s="19" t="s">
        <v>26</v>
      </c>
      <c r="C32" s="19"/>
      <c r="D32" s="19"/>
      <c r="E32" s="19">
        <f>SUM(E26:E31)</f>
        <v>10948.39</v>
      </c>
    </row>
    <row r="33" spans="1:5" ht="12.75">
      <c r="A33" s="8"/>
      <c r="B33" s="8"/>
      <c r="C33" s="8"/>
      <c r="D33" s="8"/>
      <c r="E33" s="8"/>
    </row>
    <row r="34" spans="1:5" ht="18">
      <c r="A34" s="42" t="s">
        <v>52</v>
      </c>
      <c r="B34" s="42"/>
      <c r="C34" s="42"/>
      <c r="D34" s="42"/>
      <c r="E34" s="42"/>
    </row>
    <row r="35" spans="1:5" ht="15.75">
      <c r="A35" s="11" t="s">
        <v>1</v>
      </c>
      <c r="B35" s="12" t="s">
        <v>19</v>
      </c>
      <c r="C35" s="12" t="s">
        <v>2</v>
      </c>
      <c r="D35" s="12" t="s">
        <v>20</v>
      </c>
      <c r="E35" s="12" t="s">
        <v>21</v>
      </c>
    </row>
    <row r="36" spans="1:5" ht="41.25" customHeight="1">
      <c r="A36" s="13">
        <v>1</v>
      </c>
      <c r="B36" s="15" t="s">
        <v>53</v>
      </c>
      <c r="C36" s="15" t="s">
        <v>23</v>
      </c>
      <c r="D36" s="15" t="s">
        <v>54</v>
      </c>
      <c r="E36" s="15">
        <f>15627.41</f>
        <v>15627.41</v>
      </c>
    </row>
    <row r="37" spans="1:5" ht="25.5" customHeight="1">
      <c r="A37" s="13">
        <v>2</v>
      </c>
      <c r="B37" s="15" t="s">
        <v>55</v>
      </c>
      <c r="C37" s="15" t="s">
        <v>23</v>
      </c>
      <c r="D37" s="15"/>
      <c r="E37" s="15">
        <f>27562.8</f>
        <v>27562.8</v>
      </c>
    </row>
    <row r="38" spans="1:5" ht="42.75">
      <c r="A38" s="13">
        <v>3</v>
      </c>
      <c r="B38" s="15" t="s">
        <v>56</v>
      </c>
      <c r="C38" s="15" t="s">
        <v>23</v>
      </c>
      <c r="D38" s="15"/>
      <c r="E38" s="15">
        <f>2548.8</f>
        <v>2548.8</v>
      </c>
    </row>
    <row r="39" spans="1:5" ht="14.25">
      <c r="A39" s="13">
        <v>4</v>
      </c>
      <c r="B39" s="15" t="s">
        <v>57</v>
      </c>
      <c r="C39" s="15" t="s">
        <v>23</v>
      </c>
      <c r="D39" s="15" t="s">
        <v>40</v>
      </c>
      <c r="E39" s="15">
        <v>2009.83</v>
      </c>
    </row>
    <row r="40" spans="1:5" ht="15">
      <c r="A40" s="19"/>
      <c r="B40" s="19" t="s">
        <v>26</v>
      </c>
      <c r="C40" s="19"/>
      <c r="D40" s="19"/>
      <c r="E40" s="19">
        <f>SUM(E36:E39)</f>
        <v>47748.840000000004</v>
      </c>
    </row>
    <row r="41" spans="1:5" ht="15">
      <c r="A41" s="22"/>
      <c r="B41" s="22"/>
      <c r="C41" s="22"/>
      <c r="D41" s="22"/>
      <c r="E41" s="22"/>
    </row>
    <row r="42" spans="1:5" ht="18">
      <c r="A42" s="42" t="s">
        <v>58</v>
      </c>
      <c r="B42" s="42"/>
      <c r="C42" s="42"/>
      <c r="D42" s="42"/>
      <c r="E42" s="42"/>
    </row>
    <row r="43" spans="1:5" ht="15.75">
      <c r="A43" s="11" t="s">
        <v>1</v>
      </c>
      <c r="B43" s="12" t="s">
        <v>19</v>
      </c>
      <c r="C43" s="12" t="s">
        <v>2</v>
      </c>
      <c r="D43" s="12" t="s">
        <v>20</v>
      </c>
      <c r="E43" s="12" t="s">
        <v>21</v>
      </c>
    </row>
    <row r="44" spans="1:5" ht="14.25">
      <c r="A44" s="13">
        <v>1</v>
      </c>
      <c r="B44" s="15"/>
      <c r="C44" s="15" t="s">
        <v>23</v>
      </c>
      <c r="D44" s="15"/>
      <c r="E44" s="15"/>
    </row>
    <row r="45" spans="1:5" ht="14.25">
      <c r="A45" s="13">
        <v>2</v>
      </c>
      <c r="B45" s="15"/>
      <c r="C45" s="15" t="s">
        <v>23</v>
      </c>
      <c r="D45" s="15"/>
      <c r="E45" s="15"/>
    </row>
    <row r="46" spans="1:5" ht="14.25">
      <c r="A46" s="13">
        <v>3</v>
      </c>
      <c r="B46" s="15"/>
      <c r="C46" s="15" t="s">
        <v>23</v>
      </c>
      <c r="D46" s="15"/>
      <c r="E46" s="15"/>
    </row>
    <row r="47" spans="1:5" ht="15">
      <c r="A47" s="19"/>
      <c r="B47" s="19" t="s">
        <v>26</v>
      </c>
      <c r="C47" s="19"/>
      <c r="D47" s="19"/>
      <c r="E47" s="19">
        <f>E45+E44+E46</f>
        <v>0</v>
      </c>
    </row>
    <row r="48" spans="1:5" ht="15">
      <c r="A48" s="22"/>
      <c r="B48" s="22"/>
      <c r="C48" s="22"/>
      <c r="D48" s="22"/>
      <c r="E48" s="22"/>
    </row>
    <row r="49" spans="1:5" ht="18">
      <c r="A49" s="42" t="s">
        <v>59</v>
      </c>
      <c r="B49" s="42"/>
      <c r="C49" s="42"/>
      <c r="D49" s="42"/>
      <c r="E49" s="42"/>
    </row>
    <row r="50" spans="1:5" ht="15.75">
      <c r="A50" s="11" t="s">
        <v>1</v>
      </c>
      <c r="B50" s="12" t="s">
        <v>19</v>
      </c>
      <c r="C50" s="12" t="s">
        <v>2</v>
      </c>
      <c r="D50" s="12" t="s">
        <v>20</v>
      </c>
      <c r="E50" s="12" t="s">
        <v>21</v>
      </c>
    </row>
    <row r="51" spans="1:5" ht="14.25">
      <c r="A51" s="13">
        <v>1</v>
      </c>
      <c r="B51" s="15"/>
      <c r="C51" s="15" t="s">
        <v>23</v>
      </c>
      <c r="D51" s="15"/>
      <c r="E51" s="15"/>
    </row>
    <row r="52" spans="1:5" ht="14.25">
      <c r="A52" s="13">
        <v>2</v>
      </c>
      <c r="B52" s="15"/>
      <c r="C52" s="15" t="s">
        <v>23</v>
      </c>
      <c r="D52" s="15"/>
      <c r="E52" s="15"/>
    </row>
    <row r="53" spans="1:5" ht="14.25">
      <c r="A53" s="13">
        <v>3</v>
      </c>
      <c r="B53" s="15"/>
      <c r="C53" s="15" t="s">
        <v>23</v>
      </c>
      <c r="D53" s="15"/>
      <c r="E53" s="15"/>
    </row>
    <row r="54" spans="1:5" ht="15">
      <c r="A54" s="19"/>
      <c r="B54" s="19" t="s">
        <v>26</v>
      </c>
      <c r="C54" s="19"/>
      <c r="D54" s="19"/>
      <c r="E54" s="19">
        <f>E52+E51+E53</f>
        <v>0</v>
      </c>
    </row>
    <row r="55" spans="1:5" ht="15">
      <c r="A55" s="22"/>
      <c r="B55" s="22"/>
      <c r="C55" s="22"/>
      <c r="D55" s="22"/>
      <c r="E55" s="22"/>
    </row>
    <row r="56" spans="1:5" ht="18">
      <c r="A56" s="42" t="s">
        <v>60</v>
      </c>
      <c r="B56" s="42"/>
      <c r="C56" s="42"/>
      <c r="D56" s="42"/>
      <c r="E56" s="42"/>
    </row>
    <row r="57" spans="1:5" ht="15.75">
      <c r="A57" s="11" t="s">
        <v>1</v>
      </c>
      <c r="B57" s="12" t="s">
        <v>19</v>
      </c>
      <c r="C57" s="12" t="s">
        <v>2</v>
      </c>
      <c r="D57" s="12" t="s">
        <v>20</v>
      </c>
      <c r="E57" s="12" t="s">
        <v>21</v>
      </c>
    </row>
    <row r="58" spans="1:5" ht="14.25">
      <c r="A58" s="13">
        <v>1</v>
      </c>
      <c r="B58" s="15"/>
      <c r="C58" s="15" t="s">
        <v>23</v>
      </c>
      <c r="D58" s="15"/>
      <c r="E58" s="15"/>
    </row>
    <row r="59" spans="1:5" ht="14.25">
      <c r="A59" s="13">
        <v>2</v>
      </c>
      <c r="B59" s="15"/>
      <c r="C59" s="15" t="s">
        <v>23</v>
      </c>
      <c r="D59" s="15"/>
      <c r="E59" s="15"/>
    </row>
    <row r="60" spans="1:5" ht="14.25">
      <c r="A60" s="13">
        <v>3</v>
      </c>
      <c r="B60" s="15"/>
      <c r="C60" s="15" t="s">
        <v>23</v>
      </c>
      <c r="D60" s="15"/>
      <c r="E60" s="15"/>
    </row>
    <row r="61" spans="1:5" ht="15">
      <c r="A61" s="19"/>
      <c r="B61" s="19" t="s">
        <v>26</v>
      </c>
      <c r="C61" s="19"/>
      <c r="D61" s="19"/>
      <c r="E61" s="19">
        <f>E59+E58+E60</f>
        <v>0</v>
      </c>
    </row>
    <row r="62" spans="1:5" ht="15">
      <c r="A62" s="22"/>
      <c r="B62" s="22"/>
      <c r="C62" s="22"/>
      <c r="D62" s="22"/>
      <c r="E62" s="22"/>
    </row>
    <row r="63" spans="1:5" ht="18">
      <c r="A63" s="42" t="s">
        <v>61</v>
      </c>
      <c r="B63" s="42"/>
      <c r="C63" s="42"/>
      <c r="D63" s="42"/>
      <c r="E63" s="42"/>
    </row>
    <row r="64" spans="1:5" ht="15.75">
      <c r="A64" s="11" t="s">
        <v>1</v>
      </c>
      <c r="B64" s="12" t="s">
        <v>19</v>
      </c>
      <c r="C64" s="12" t="s">
        <v>2</v>
      </c>
      <c r="D64" s="12" t="s">
        <v>20</v>
      </c>
      <c r="E64" s="12" t="s">
        <v>21</v>
      </c>
    </row>
    <row r="65" spans="1:5" ht="14.25">
      <c r="A65" s="13">
        <v>1</v>
      </c>
      <c r="B65" s="15" t="s">
        <v>62</v>
      </c>
      <c r="C65" s="15" t="s">
        <v>23</v>
      </c>
      <c r="D65" s="15" t="s">
        <v>63</v>
      </c>
      <c r="E65" s="15">
        <v>5191.53</v>
      </c>
    </row>
    <row r="66" spans="1:5" ht="14.25">
      <c r="A66" s="13">
        <v>2</v>
      </c>
      <c r="B66" s="15"/>
      <c r="C66" s="15" t="s">
        <v>23</v>
      </c>
      <c r="D66" s="15"/>
      <c r="E66" s="15"/>
    </row>
    <row r="67" spans="1:5" ht="14.25">
      <c r="A67" s="13">
        <v>3</v>
      </c>
      <c r="B67" s="15"/>
      <c r="C67" s="15" t="s">
        <v>23</v>
      </c>
      <c r="D67" s="15"/>
      <c r="E67" s="15"/>
    </row>
    <row r="68" spans="1:5" ht="15">
      <c r="A68" s="19"/>
      <c r="B68" s="19" t="s">
        <v>26</v>
      </c>
      <c r="C68" s="19"/>
      <c r="D68" s="19"/>
      <c r="E68" s="19">
        <f>E66+E65+E67</f>
        <v>5191.53</v>
      </c>
    </row>
    <row r="69" spans="1:5" ht="15">
      <c r="A69" s="22"/>
      <c r="B69" s="22"/>
      <c r="C69" s="22"/>
      <c r="D69" s="22"/>
      <c r="E69" s="22"/>
    </row>
    <row r="70" spans="1:5" ht="18">
      <c r="A70" s="42" t="s">
        <v>64</v>
      </c>
      <c r="B70" s="42"/>
      <c r="C70" s="42"/>
      <c r="D70" s="42"/>
      <c r="E70" s="42"/>
    </row>
    <row r="71" spans="1:5" ht="15.75">
      <c r="A71" s="11" t="s">
        <v>1</v>
      </c>
      <c r="B71" s="12" t="s">
        <v>19</v>
      </c>
      <c r="C71" s="12" t="s">
        <v>2</v>
      </c>
      <c r="D71" s="12" t="s">
        <v>20</v>
      </c>
      <c r="E71" s="12" t="s">
        <v>21</v>
      </c>
    </row>
    <row r="72" spans="1:5" ht="42.75">
      <c r="A72" s="13">
        <v>1</v>
      </c>
      <c r="B72" s="15" t="s">
        <v>28</v>
      </c>
      <c r="C72" s="15" t="s">
        <v>23</v>
      </c>
      <c r="D72" s="15" t="s">
        <v>65</v>
      </c>
      <c r="E72" s="15">
        <v>5335.2</v>
      </c>
    </row>
    <row r="73" spans="1:5" ht="42.75">
      <c r="A73" s="13">
        <v>2</v>
      </c>
      <c r="B73" s="15" t="s">
        <v>28</v>
      </c>
      <c r="C73" s="15" t="s">
        <v>23</v>
      </c>
      <c r="D73" s="15" t="s">
        <v>66</v>
      </c>
      <c r="E73" s="15">
        <v>2350.4</v>
      </c>
    </row>
    <row r="74" spans="1:5" ht="42.75">
      <c r="A74" s="13">
        <v>3</v>
      </c>
      <c r="B74" s="15" t="s">
        <v>28</v>
      </c>
      <c r="C74" s="15" t="s">
        <v>23</v>
      </c>
      <c r="D74" s="15" t="s">
        <v>67</v>
      </c>
      <c r="E74" s="15">
        <v>1201.2</v>
      </c>
    </row>
    <row r="75" spans="1:5" ht="14.25">
      <c r="A75" s="13">
        <v>4</v>
      </c>
      <c r="B75" s="15"/>
      <c r="C75" s="15" t="s">
        <v>23</v>
      </c>
      <c r="D75" s="15"/>
      <c r="E75" s="15"/>
    </row>
    <row r="76" spans="1:5" ht="14.25">
      <c r="A76" s="13">
        <v>5</v>
      </c>
      <c r="B76" s="15" t="s">
        <v>49</v>
      </c>
      <c r="C76" s="15" t="s">
        <v>23</v>
      </c>
      <c r="D76" s="15" t="s">
        <v>68</v>
      </c>
      <c r="E76" s="15">
        <v>2015.38</v>
      </c>
    </row>
    <row r="77" spans="1:5" ht="15">
      <c r="A77" s="19"/>
      <c r="B77" s="19" t="s">
        <v>26</v>
      </c>
      <c r="C77" s="19"/>
      <c r="D77" s="19"/>
      <c r="E77" s="19">
        <f>SUM(E72:E76)</f>
        <v>10902.18</v>
      </c>
    </row>
    <row r="78" spans="1:5" ht="15">
      <c r="A78" s="22"/>
      <c r="B78" s="22"/>
      <c r="C78" s="22"/>
      <c r="D78" s="22"/>
      <c r="E78" s="22"/>
    </row>
    <row r="79" spans="1:5" ht="18">
      <c r="A79" s="42" t="s">
        <v>69</v>
      </c>
      <c r="B79" s="42"/>
      <c r="C79" s="42"/>
      <c r="D79" s="42"/>
      <c r="E79" s="42"/>
    </row>
    <row r="80" spans="1:5" ht="15.75">
      <c r="A80" s="11" t="s">
        <v>1</v>
      </c>
      <c r="B80" s="12" t="s">
        <v>19</v>
      </c>
      <c r="C80" s="12" t="s">
        <v>2</v>
      </c>
      <c r="D80" s="12" t="s">
        <v>20</v>
      </c>
      <c r="E80" s="12" t="s">
        <v>21</v>
      </c>
    </row>
    <row r="81" spans="1:5" ht="42.75">
      <c r="A81" s="13">
        <v>1</v>
      </c>
      <c r="B81" s="15" t="s">
        <v>70</v>
      </c>
      <c r="C81" s="15" t="s">
        <v>23</v>
      </c>
      <c r="D81" s="15" t="s">
        <v>71</v>
      </c>
      <c r="E81" s="15">
        <v>674.14</v>
      </c>
    </row>
    <row r="82" spans="1:5" ht="42.75">
      <c r="A82" s="13">
        <v>2</v>
      </c>
      <c r="B82" s="15" t="s">
        <v>72</v>
      </c>
      <c r="C82" s="15" t="s">
        <v>23</v>
      </c>
      <c r="D82" s="15" t="s">
        <v>73</v>
      </c>
      <c r="E82" s="15">
        <v>50244.64</v>
      </c>
    </row>
    <row r="83" spans="1:5" ht="14.25">
      <c r="A83" s="13">
        <v>3</v>
      </c>
      <c r="B83" s="15" t="s">
        <v>49</v>
      </c>
      <c r="C83" s="15" t="s">
        <v>23</v>
      </c>
      <c r="D83" s="15" t="s">
        <v>74</v>
      </c>
      <c r="E83" s="15">
        <v>2015.82</v>
      </c>
    </row>
    <row r="84" spans="1:5" ht="15">
      <c r="A84" s="19"/>
      <c r="B84" s="19" t="s">
        <v>26</v>
      </c>
      <c r="C84" s="19"/>
      <c r="D84" s="19"/>
      <c r="E84" s="19">
        <f>E82+E81+E83</f>
        <v>52934.6</v>
      </c>
    </row>
    <row r="85" spans="1:5" ht="15">
      <c r="A85" s="22"/>
      <c r="B85" s="22"/>
      <c r="C85" s="22"/>
      <c r="D85" s="22"/>
      <c r="E85" s="22"/>
    </row>
    <row r="86" spans="1:5" ht="18">
      <c r="A86" s="42" t="s">
        <v>75</v>
      </c>
      <c r="B86" s="42"/>
      <c r="C86" s="42"/>
      <c r="D86" s="42"/>
      <c r="E86" s="42"/>
    </row>
    <row r="87" spans="1:5" ht="15.75">
      <c r="A87" s="11" t="s">
        <v>1</v>
      </c>
      <c r="B87" s="12" t="s">
        <v>19</v>
      </c>
      <c r="C87" s="12" t="s">
        <v>2</v>
      </c>
      <c r="D87" s="12" t="s">
        <v>20</v>
      </c>
      <c r="E87" s="12" t="s">
        <v>21</v>
      </c>
    </row>
    <row r="88" spans="1:5" ht="42.75">
      <c r="A88" s="13">
        <v>1</v>
      </c>
      <c r="B88" s="15" t="s">
        <v>76</v>
      </c>
      <c r="C88" s="15" t="s">
        <v>23</v>
      </c>
      <c r="D88" s="15"/>
      <c r="E88" s="15">
        <v>90911.04</v>
      </c>
    </row>
    <row r="89" spans="1:5" ht="28.5">
      <c r="A89" s="13">
        <v>2</v>
      </c>
      <c r="B89" s="15" t="s">
        <v>77</v>
      </c>
      <c r="C89" s="15" t="s">
        <v>23</v>
      </c>
      <c r="D89" s="15" t="s">
        <v>78</v>
      </c>
      <c r="E89" s="15">
        <v>47155.65</v>
      </c>
    </row>
    <row r="90" spans="1:5" ht="42.75">
      <c r="A90" s="23">
        <v>3</v>
      </c>
      <c r="B90" s="24" t="s">
        <v>79</v>
      </c>
      <c r="C90" s="24" t="s">
        <v>23</v>
      </c>
      <c r="D90" s="24" t="s">
        <v>39</v>
      </c>
      <c r="E90" s="24">
        <f>-2016.61</f>
        <v>-2016.61</v>
      </c>
    </row>
    <row r="91" spans="1:5" ht="42.75">
      <c r="A91" s="23">
        <v>4</v>
      </c>
      <c r="B91" s="24" t="s">
        <v>79</v>
      </c>
      <c r="C91" s="24" t="s">
        <v>23</v>
      </c>
      <c r="D91" s="24" t="s">
        <v>40</v>
      </c>
      <c r="E91" s="24">
        <f>-2132.04</f>
        <v>-2132.04</v>
      </c>
    </row>
    <row r="92" spans="1:5" ht="42.75">
      <c r="A92" s="23">
        <v>5</v>
      </c>
      <c r="B92" s="24" t="s">
        <v>80</v>
      </c>
      <c r="C92" s="24" t="s">
        <v>23</v>
      </c>
      <c r="D92" s="23" t="s">
        <v>50</v>
      </c>
      <c r="E92" s="25">
        <v>-2063.81</v>
      </c>
    </row>
    <row r="93" spans="1:5" ht="42.75">
      <c r="A93" s="23">
        <v>6</v>
      </c>
      <c r="B93" s="24" t="s">
        <v>81</v>
      </c>
      <c r="C93" s="24" t="s">
        <v>23</v>
      </c>
      <c r="D93" s="23" t="s">
        <v>51</v>
      </c>
      <c r="E93" s="25">
        <v>-2063.81</v>
      </c>
    </row>
    <row r="94" spans="1:5" ht="42.75">
      <c r="A94" s="23">
        <v>7</v>
      </c>
      <c r="B94" s="24" t="s">
        <v>82</v>
      </c>
      <c r="C94" s="24" t="s">
        <v>23</v>
      </c>
      <c r="D94" s="24" t="s">
        <v>40</v>
      </c>
      <c r="E94" s="24">
        <f>-2009.83</f>
        <v>-2009.83</v>
      </c>
    </row>
    <row r="95" spans="1:5" ht="42.75">
      <c r="A95" s="23">
        <v>8</v>
      </c>
      <c r="B95" s="24" t="s">
        <v>83</v>
      </c>
      <c r="C95" s="24" t="s">
        <v>23</v>
      </c>
      <c r="D95" s="24" t="s">
        <v>68</v>
      </c>
      <c r="E95" s="24">
        <f>-2015.38</f>
        <v>-2015.38</v>
      </c>
    </row>
    <row r="96" spans="1:5" ht="42.75">
      <c r="A96" s="23">
        <v>9</v>
      </c>
      <c r="B96" s="24" t="s">
        <v>84</v>
      </c>
      <c r="C96" s="24" t="s">
        <v>23</v>
      </c>
      <c r="D96" s="24" t="s">
        <v>74</v>
      </c>
      <c r="E96" s="24">
        <f>-2015.82</f>
        <v>-2015.82</v>
      </c>
    </row>
    <row r="97" spans="1:5" ht="14.25">
      <c r="A97" s="13"/>
      <c r="B97" s="15"/>
      <c r="C97" s="15"/>
      <c r="D97" s="15"/>
      <c r="E97" s="15"/>
    </row>
    <row r="98" spans="1:5" ht="14.25">
      <c r="A98" s="13"/>
      <c r="B98" s="15"/>
      <c r="C98" s="15"/>
      <c r="D98" s="15"/>
      <c r="E98" s="15"/>
    </row>
    <row r="99" spans="1:5" ht="14.25">
      <c r="A99" s="13"/>
      <c r="B99" s="15"/>
      <c r="C99" s="15"/>
      <c r="D99" s="15"/>
      <c r="E99" s="15"/>
    </row>
    <row r="100" spans="1:5" ht="14.25">
      <c r="A100" s="13"/>
      <c r="B100" s="15"/>
      <c r="C100" s="15"/>
      <c r="D100" s="15"/>
      <c r="E100" s="15"/>
    </row>
    <row r="101" spans="1:5" ht="14.25">
      <c r="A101" s="13"/>
      <c r="B101" s="15"/>
      <c r="C101" s="15"/>
      <c r="D101" s="15"/>
      <c r="E101" s="15"/>
    </row>
    <row r="102" spans="1:5" ht="14.25">
      <c r="A102" s="13"/>
      <c r="B102" s="15"/>
      <c r="C102" s="15"/>
      <c r="D102" s="15"/>
      <c r="E102" s="15"/>
    </row>
    <row r="103" spans="1:5" ht="14.25">
      <c r="A103" s="13"/>
      <c r="B103" s="15"/>
      <c r="C103" s="15"/>
      <c r="D103" s="15"/>
      <c r="E103" s="15"/>
    </row>
    <row r="104" spans="1:5" ht="14.25">
      <c r="A104" s="13"/>
      <c r="B104" s="15"/>
      <c r="C104" s="15"/>
      <c r="D104" s="15"/>
      <c r="E104" s="15"/>
    </row>
    <row r="105" spans="1:5" ht="14.25">
      <c r="A105" s="13"/>
      <c r="B105" s="15"/>
      <c r="C105" s="15"/>
      <c r="D105" s="15"/>
      <c r="E105" s="15"/>
    </row>
    <row r="106" spans="1:5" ht="14.25">
      <c r="A106" s="13"/>
      <c r="B106" s="15"/>
      <c r="C106" s="15"/>
      <c r="D106" s="15"/>
      <c r="E106" s="15"/>
    </row>
    <row r="107" spans="1:5" ht="14.25">
      <c r="A107" s="13"/>
      <c r="B107" s="15"/>
      <c r="C107" s="15"/>
      <c r="D107" s="15"/>
      <c r="E107" s="15"/>
    </row>
    <row r="108" spans="1:5" ht="15">
      <c r="A108" s="19"/>
      <c r="B108" s="19" t="s">
        <v>26</v>
      </c>
      <c r="C108" s="19"/>
      <c r="D108" s="19"/>
      <c r="E108" s="19">
        <f>SUM(E88:E107)</f>
        <v>123749.39</v>
      </c>
    </row>
    <row r="109" spans="1:5" ht="15">
      <c r="A109" s="22"/>
      <c r="B109" s="22"/>
      <c r="C109" s="22"/>
      <c r="D109" s="22"/>
      <c r="E109" s="22"/>
    </row>
    <row r="110" spans="1:5" ht="15">
      <c r="A110" s="26"/>
      <c r="B110" s="26" t="s">
        <v>85</v>
      </c>
      <c r="C110" s="26"/>
      <c r="D110" s="26"/>
      <c r="E110" s="26">
        <f>E6+E13+E22+E32+E40+E47+E54+E61+E68+E77+E84+E108</f>
        <v>276492.04</v>
      </c>
    </row>
  </sheetData>
  <sheetProtection selectLockedCells="1" selectUnlockedCells="1"/>
  <mergeCells count="12">
    <mergeCell ref="A49:E49"/>
    <mergeCell ref="A56:E56"/>
    <mergeCell ref="A63:E63"/>
    <mergeCell ref="A70:E70"/>
    <mergeCell ref="A79:E79"/>
    <mergeCell ref="A86:E86"/>
    <mergeCell ref="A1:E1"/>
    <mergeCell ref="A8:E8"/>
    <mergeCell ref="A15:E15"/>
    <mergeCell ref="A24:E24"/>
    <mergeCell ref="A34:E34"/>
    <mergeCell ref="A42:E4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zoomScale="75" zoomScaleNormal="75" zoomScalePageLayoutView="0" workbookViewId="0" topLeftCell="A26">
      <selection activeCell="C42" sqref="C42"/>
    </sheetView>
  </sheetViews>
  <sheetFormatPr defaultColWidth="11.57421875" defaultRowHeight="12.75"/>
  <cols>
    <col min="1" max="1" width="10.00390625" style="27" customWidth="1"/>
    <col min="2" max="2" width="40.8515625" style="28" customWidth="1"/>
    <col min="3" max="3" width="25.140625" style="27" customWidth="1"/>
    <col min="4" max="4" width="34.57421875" style="27" customWidth="1"/>
    <col min="5" max="5" width="19.8515625" style="27" customWidth="1"/>
    <col min="6" max="16384" width="11.57421875" style="27" customWidth="1"/>
  </cols>
  <sheetData>
    <row r="1" spans="1:5" ht="12.75" customHeight="1">
      <c r="A1" s="43" t="s">
        <v>18</v>
      </c>
      <c r="B1" s="43"/>
      <c r="C1" s="43"/>
      <c r="D1" s="43"/>
      <c r="E1" s="43"/>
    </row>
    <row r="2" spans="1:5" ht="15.75">
      <c r="A2" s="29" t="s">
        <v>1</v>
      </c>
      <c r="B2" s="29" t="s">
        <v>19</v>
      </c>
      <c r="C2" s="29" t="s">
        <v>2</v>
      </c>
      <c r="D2" s="29" t="s">
        <v>20</v>
      </c>
      <c r="E2" s="29" t="s">
        <v>21</v>
      </c>
    </row>
    <row r="3" spans="1:5" ht="15">
      <c r="A3" s="18">
        <v>1</v>
      </c>
      <c r="B3" s="18" t="s">
        <v>86</v>
      </c>
      <c r="C3" s="15" t="s">
        <v>23</v>
      </c>
      <c r="D3" s="18"/>
      <c r="E3" s="18">
        <f>7424.96</f>
        <v>7424.96</v>
      </c>
    </row>
    <row r="4" spans="1:5" ht="30">
      <c r="A4" s="18">
        <v>2</v>
      </c>
      <c r="B4" s="18" t="s">
        <v>87</v>
      </c>
      <c r="C4" s="15" t="s">
        <v>23</v>
      </c>
      <c r="D4" s="16"/>
      <c r="E4" s="16">
        <f>3853.96</f>
        <v>3853.96</v>
      </c>
    </row>
    <row r="5" spans="1:5" ht="30">
      <c r="A5" s="18">
        <v>3</v>
      </c>
      <c r="B5" s="16" t="s">
        <v>88</v>
      </c>
      <c r="C5" s="15" t="s">
        <v>23</v>
      </c>
      <c r="D5" s="16" t="s">
        <v>89</v>
      </c>
      <c r="E5" s="16">
        <f>1745.13</f>
        <v>1745.13</v>
      </c>
    </row>
    <row r="6" spans="1:5" ht="30">
      <c r="A6" s="18">
        <v>4</v>
      </c>
      <c r="B6" s="16" t="s">
        <v>90</v>
      </c>
      <c r="C6" s="15" t="s">
        <v>23</v>
      </c>
      <c r="D6" s="16"/>
      <c r="E6" s="16">
        <f>4034.11</f>
        <v>4034.11</v>
      </c>
    </row>
    <row r="7" spans="1:5" ht="15">
      <c r="A7" s="18">
        <v>5</v>
      </c>
      <c r="B7" s="18" t="s">
        <v>91</v>
      </c>
      <c r="C7" s="15" t="s">
        <v>23</v>
      </c>
      <c r="D7" s="18" t="s">
        <v>92</v>
      </c>
      <c r="E7" s="18">
        <f>1376.92</f>
        <v>1376.92</v>
      </c>
    </row>
    <row r="8" spans="1:5" ht="15">
      <c r="A8" s="18"/>
      <c r="B8" s="18"/>
      <c r="C8" s="15"/>
      <c r="D8" s="18"/>
      <c r="E8" s="18"/>
    </row>
    <row r="9" spans="1:5" ht="15">
      <c r="A9" s="18"/>
      <c r="B9" s="18"/>
      <c r="C9" s="15"/>
      <c r="D9" s="18"/>
      <c r="E9" s="18"/>
    </row>
    <row r="10" spans="1:5" ht="15">
      <c r="A10" s="18"/>
      <c r="B10" s="18"/>
      <c r="C10" s="15"/>
      <c r="D10" s="18"/>
      <c r="E10" s="18"/>
    </row>
    <row r="11" spans="1:5" ht="15.75">
      <c r="A11" s="30"/>
      <c r="B11" s="30" t="s">
        <v>26</v>
      </c>
      <c r="C11" s="30"/>
      <c r="D11" s="30"/>
      <c r="E11" s="30">
        <f>SUM(E3:E10)</f>
        <v>18435.08</v>
      </c>
    </row>
    <row r="12" spans="1:5" ht="15">
      <c r="A12" s="9"/>
      <c r="B12" s="31"/>
      <c r="C12" s="9"/>
      <c r="D12" s="9"/>
      <c r="E12" s="9"/>
    </row>
    <row r="13" spans="1:5" ht="17.25" customHeight="1">
      <c r="A13" s="43" t="s">
        <v>93</v>
      </c>
      <c r="B13" s="43"/>
      <c r="C13" s="43"/>
      <c r="D13" s="43"/>
      <c r="E13" s="43"/>
    </row>
    <row r="14" spans="1:5" ht="15.75">
      <c r="A14" s="29" t="s">
        <v>1</v>
      </c>
      <c r="B14" s="29" t="s">
        <v>19</v>
      </c>
      <c r="C14" s="29" t="s">
        <v>2</v>
      </c>
      <c r="D14" s="29" t="s">
        <v>20</v>
      </c>
      <c r="E14" s="29" t="s">
        <v>21</v>
      </c>
    </row>
    <row r="15" spans="1:5" ht="15">
      <c r="A15" s="18">
        <v>1</v>
      </c>
      <c r="B15" s="17" t="s">
        <v>91</v>
      </c>
      <c r="C15" s="15" t="s">
        <v>23</v>
      </c>
      <c r="D15" s="18" t="s">
        <v>92</v>
      </c>
      <c r="E15" s="18">
        <f>1376.92</f>
        <v>1376.92</v>
      </c>
    </row>
    <row r="16" spans="1:5" ht="30">
      <c r="A16" s="18">
        <v>2</v>
      </c>
      <c r="B16" s="18" t="s">
        <v>94</v>
      </c>
      <c r="C16" s="15" t="s">
        <v>23</v>
      </c>
      <c r="D16" s="18"/>
      <c r="E16" s="18">
        <f>2884.28</f>
        <v>2884.28</v>
      </c>
    </row>
    <row r="17" spans="1:5" ht="30">
      <c r="A17" s="18">
        <v>3</v>
      </c>
      <c r="B17" s="18" t="s">
        <v>95</v>
      </c>
      <c r="C17" s="15" t="s">
        <v>23</v>
      </c>
      <c r="D17" s="18" t="s">
        <v>96</v>
      </c>
      <c r="E17" s="18">
        <f>589.09</f>
        <v>589.09</v>
      </c>
    </row>
    <row r="18" spans="1:5" ht="15">
      <c r="A18" s="18">
        <v>4</v>
      </c>
      <c r="B18" s="16"/>
      <c r="C18" s="15" t="s">
        <v>23</v>
      </c>
      <c r="D18" s="18"/>
      <c r="E18" s="18"/>
    </row>
    <row r="19" spans="1:5" ht="15.75">
      <c r="A19" s="30"/>
      <c r="B19" s="30" t="s">
        <v>26</v>
      </c>
      <c r="C19" s="30"/>
      <c r="D19" s="30"/>
      <c r="E19" s="30">
        <f>E16+E17+E15+E18</f>
        <v>4850.290000000001</v>
      </c>
    </row>
    <row r="20" spans="1:5" ht="15">
      <c r="A20" s="9"/>
      <c r="B20" s="31"/>
      <c r="C20" s="9"/>
      <c r="D20" s="9"/>
      <c r="E20" s="9"/>
    </row>
    <row r="21" spans="1:5" ht="27.75" customHeight="1">
      <c r="A21" s="44" t="s">
        <v>97</v>
      </c>
      <c r="B21" s="44"/>
      <c r="C21" s="44"/>
      <c r="D21" s="44"/>
      <c r="E21" s="44"/>
    </row>
    <row r="22" spans="1:5" ht="15.75">
      <c r="A22" s="29" t="s">
        <v>1</v>
      </c>
      <c r="B22" s="29" t="s">
        <v>19</v>
      </c>
      <c r="C22" s="29" t="s">
        <v>2</v>
      </c>
      <c r="D22" s="29" t="s">
        <v>20</v>
      </c>
      <c r="E22" s="29" t="s">
        <v>21</v>
      </c>
    </row>
    <row r="23" spans="1:5" ht="28.5">
      <c r="A23" s="18">
        <v>1</v>
      </c>
      <c r="B23" s="15" t="s">
        <v>98</v>
      </c>
      <c r="C23" s="15" t="s">
        <v>23</v>
      </c>
      <c r="D23" s="15" t="s">
        <v>99</v>
      </c>
      <c r="E23" s="15">
        <f>4820.55</f>
        <v>4820.55</v>
      </c>
    </row>
    <row r="24" spans="1:5" ht="15">
      <c r="A24" s="18">
        <v>2</v>
      </c>
      <c r="B24" s="17" t="s">
        <v>91</v>
      </c>
      <c r="C24" s="15" t="s">
        <v>23</v>
      </c>
      <c r="D24" s="18" t="s">
        <v>92</v>
      </c>
      <c r="E24" s="18">
        <f>1376.92</f>
        <v>1376.92</v>
      </c>
    </row>
    <row r="25" spans="1:5" ht="15">
      <c r="A25" s="18">
        <v>3</v>
      </c>
      <c r="B25" s="20"/>
      <c r="C25" s="15"/>
      <c r="D25" s="17"/>
      <c r="E25" s="13"/>
    </row>
    <row r="26" spans="1:5" ht="15">
      <c r="A26" s="18">
        <v>4</v>
      </c>
      <c r="B26" s="16"/>
      <c r="C26" s="15"/>
      <c r="D26" s="16"/>
      <c r="E26" s="16"/>
    </row>
    <row r="27" spans="1:5" ht="15">
      <c r="A27" s="18">
        <v>5</v>
      </c>
      <c r="B27" s="16"/>
      <c r="C27" s="15" t="s">
        <v>23</v>
      </c>
      <c r="D27" s="16"/>
      <c r="E27" s="16"/>
    </row>
    <row r="28" spans="1:5" ht="15">
      <c r="A28" s="18">
        <v>6</v>
      </c>
      <c r="B28" s="16"/>
      <c r="C28" s="15" t="s">
        <v>23</v>
      </c>
      <c r="D28" s="16"/>
      <c r="E28" s="16"/>
    </row>
    <row r="29" spans="1:5" ht="15">
      <c r="A29" s="18">
        <v>7</v>
      </c>
      <c r="B29" s="16"/>
      <c r="C29" s="15" t="s">
        <v>23</v>
      </c>
      <c r="D29" s="16"/>
      <c r="E29" s="16"/>
    </row>
    <row r="30" spans="1:5" ht="15.75">
      <c r="A30" s="30"/>
      <c r="B30" s="30" t="s">
        <v>26</v>
      </c>
      <c r="C30" s="30"/>
      <c r="D30" s="30"/>
      <c r="E30" s="30">
        <f>E24+E23+E25+E26+E27+E28+E29</f>
        <v>6197.47</v>
      </c>
    </row>
    <row r="31" spans="1:5" ht="15">
      <c r="A31" s="9"/>
      <c r="B31" s="31"/>
      <c r="C31" s="9"/>
      <c r="D31" s="9"/>
      <c r="E31" s="9"/>
    </row>
    <row r="32" spans="1:5" ht="24.75" customHeight="1">
      <c r="A32" s="44" t="s">
        <v>41</v>
      </c>
      <c r="B32" s="44"/>
      <c r="C32" s="44"/>
      <c r="D32" s="44"/>
      <c r="E32" s="44"/>
    </row>
    <row r="33" spans="1:5" ht="15.75">
      <c r="A33" s="29" t="s">
        <v>1</v>
      </c>
      <c r="B33" s="29" t="s">
        <v>19</v>
      </c>
      <c r="C33" s="29" t="s">
        <v>2</v>
      </c>
      <c r="D33" s="29" t="s">
        <v>20</v>
      </c>
      <c r="E33" s="29" t="s">
        <v>21</v>
      </c>
    </row>
    <row r="34" spans="1:5" ht="15">
      <c r="A34" s="18">
        <v>1</v>
      </c>
      <c r="B34" s="17" t="s">
        <v>91</v>
      </c>
      <c r="C34" s="15" t="s">
        <v>23</v>
      </c>
      <c r="D34" s="18" t="s">
        <v>92</v>
      </c>
      <c r="E34" s="18">
        <f>1376.92</f>
        <v>1376.92</v>
      </c>
    </row>
    <row r="35" spans="1:5" ht="15">
      <c r="A35" s="18">
        <v>2</v>
      </c>
      <c r="B35" s="18"/>
      <c r="C35" s="15" t="s">
        <v>23</v>
      </c>
      <c r="D35" s="18"/>
      <c r="E35" s="18"/>
    </row>
    <row r="36" spans="1:5" ht="15">
      <c r="A36" s="18">
        <v>3</v>
      </c>
      <c r="B36" s="18"/>
      <c r="C36" s="15" t="s">
        <v>23</v>
      </c>
      <c r="D36" s="18"/>
      <c r="E36" s="18"/>
    </row>
    <row r="37" spans="1:5" ht="15">
      <c r="A37" s="18">
        <v>4</v>
      </c>
      <c r="B37" s="18"/>
      <c r="C37" s="15"/>
      <c r="D37" s="16"/>
      <c r="E37" s="16"/>
    </row>
    <row r="38" spans="1:5" ht="15.75">
      <c r="A38" s="30"/>
      <c r="B38" s="30" t="s">
        <v>26</v>
      </c>
      <c r="C38" s="30"/>
      <c r="D38" s="30"/>
      <c r="E38" s="30">
        <f>E34+E35+E37+E36</f>
        <v>1376.92</v>
      </c>
    </row>
    <row r="39" spans="1:5" ht="15">
      <c r="A39" s="9"/>
      <c r="B39" s="31"/>
      <c r="C39" s="9"/>
      <c r="D39" s="9"/>
      <c r="E39" s="9"/>
    </row>
    <row r="40" spans="1:5" ht="24.75" customHeight="1">
      <c r="A40" s="44" t="s">
        <v>52</v>
      </c>
      <c r="B40" s="44"/>
      <c r="C40" s="44"/>
      <c r="D40" s="44"/>
      <c r="E40" s="44"/>
    </row>
    <row r="41" spans="1:5" ht="15.75">
      <c r="A41" s="29" t="s">
        <v>1</v>
      </c>
      <c r="B41" s="29" t="s">
        <v>19</v>
      </c>
      <c r="C41" s="29" t="s">
        <v>2</v>
      </c>
      <c r="D41" s="29" t="s">
        <v>20</v>
      </c>
      <c r="E41" s="29" t="s">
        <v>21</v>
      </c>
    </row>
    <row r="42" spans="1:5" ht="15">
      <c r="A42" s="18">
        <v>1</v>
      </c>
      <c r="B42" s="17" t="s">
        <v>91</v>
      </c>
      <c r="C42" s="15" t="s">
        <v>23</v>
      </c>
      <c r="D42" s="18" t="s">
        <v>92</v>
      </c>
      <c r="E42" s="18">
        <f>1376.92</f>
        <v>1376.92</v>
      </c>
    </row>
    <row r="43" spans="1:5" ht="15">
      <c r="A43" s="18">
        <v>2</v>
      </c>
      <c r="B43" s="18" t="s">
        <v>100</v>
      </c>
      <c r="C43" s="15" t="s">
        <v>23</v>
      </c>
      <c r="D43" s="18"/>
      <c r="E43" s="18">
        <f>2433.9</f>
        <v>2433.9</v>
      </c>
    </row>
    <row r="44" spans="1:5" ht="45">
      <c r="A44" s="18">
        <v>3</v>
      </c>
      <c r="B44" s="16" t="s">
        <v>101</v>
      </c>
      <c r="C44" s="15" t="s">
        <v>23</v>
      </c>
      <c r="D44" s="16" t="s">
        <v>102</v>
      </c>
      <c r="E44" s="16">
        <v>277.73</v>
      </c>
    </row>
    <row r="45" spans="1:5" ht="30">
      <c r="A45" s="18">
        <v>4</v>
      </c>
      <c r="B45" s="16" t="s">
        <v>103</v>
      </c>
      <c r="C45" s="15" t="s">
        <v>23</v>
      </c>
      <c r="D45" s="16" t="s">
        <v>104</v>
      </c>
      <c r="E45" s="16">
        <v>1524.86</v>
      </c>
    </row>
    <row r="46" spans="1:5" ht="15">
      <c r="A46" s="18">
        <v>5</v>
      </c>
      <c r="B46" s="16"/>
      <c r="C46" s="15"/>
      <c r="D46" s="16"/>
      <c r="E46" s="16"/>
    </row>
    <row r="47" spans="1:5" ht="15">
      <c r="A47" s="18">
        <v>6</v>
      </c>
      <c r="B47" s="16"/>
      <c r="C47" s="15"/>
      <c r="D47" s="16"/>
      <c r="E47" s="16"/>
    </row>
    <row r="48" spans="1:5" ht="15.75">
      <c r="A48" s="30"/>
      <c r="B48" s="30" t="s">
        <v>26</v>
      </c>
      <c r="C48" s="30"/>
      <c r="D48" s="30"/>
      <c r="E48" s="30">
        <f>E42+E43+E44+E45+E46+E47</f>
        <v>5613.41</v>
      </c>
    </row>
    <row r="49" spans="1:5" ht="15.75">
      <c r="A49" s="32"/>
      <c r="B49" s="32"/>
      <c r="C49" s="32"/>
      <c r="D49" s="32"/>
      <c r="E49" s="32"/>
    </row>
    <row r="50" spans="1:5" ht="24.75" customHeight="1">
      <c r="A50" s="44" t="s">
        <v>58</v>
      </c>
      <c r="B50" s="44"/>
      <c r="C50" s="44"/>
      <c r="D50" s="44"/>
      <c r="E50" s="44"/>
    </row>
    <row r="51" spans="1:5" ht="15.75">
      <c r="A51" s="29" t="s">
        <v>1</v>
      </c>
      <c r="B51" s="29" t="s">
        <v>19</v>
      </c>
      <c r="C51" s="29" t="s">
        <v>2</v>
      </c>
      <c r="D51" s="29" t="s">
        <v>20</v>
      </c>
      <c r="E51" s="29" t="s">
        <v>21</v>
      </c>
    </row>
    <row r="52" spans="1:5" ht="15">
      <c r="A52" s="18">
        <v>1</v>
      </c>
      <c r="B52" s="17" t="s">
        <v>91</v>
      </c>
      <c r="C52" s="15" t="s">
        <v>23</v>
      </c>
      <c r="D52" s="18" t="s">
        <v>92</v>
      </c>
      <c r="E52" s="18">
        <f>1376.92</f>
        <v>1376.92</v>
      </c>
    </row>
    <row r="53" spans="1:5" ht="15">
      <c r="A53" s="18">
        <v>2</v>
      </c>
      <c r="B53" s="18" t="s">
        <v>105</v>
      </c>
      <c r="C53" s="15" t="s">
        <v>23</v>
      </c>
      <c r="D53" s="18" t="s">
        <v>106</v>
      </c>
      <c r="E53" s="18">
        <v>823.14</v>
      </c>
    </row>
    <row r="54" spans="1:5" ht="15">
      <c r="A54" s="18">
        <v>3</v>
      </c>
      <c r="B54" s="16" t="s">
        <v>107</v>
      </c>
      <c r="C54" s="15" t="s">
        <v>23</v>
      </c>
      <c r="D54" s="16" t="s">
        <v>108</v>
      </c>
      <c r="E54" s="16">
        <f>404.57</f>
        <v>404.57</v>
      </c>
    </row>
    <row r="55" spans="1:5" ht="15">
      <c r="A55" s="18">
        <v>4</v>
      </c>
      <c r="B55" s="16"/>
      <c r="C55" s="15"/>
      <c r="D55" s="16"/>
      <c r="E55" s="16"/>
    </row>
    <row r="56" spans="1:5" ht="15">
      <c r="A56" s="18">
        <v>5</v>
      </c>
      <c r="B56" s="16"/>
      <c r="C56" s="15"/>
      <c r="D56" s="16"/>
      <c r="E56" s="16"/>
    </row>
    <row r="57" spans="1:5" ht="15">
      <c r="A57" s="18">
        <v>6</v>
      </c>
      <c r="B57" s="16"/>
      <c r="C57" s="15"/>
      <c r="D57" s="16"/>
      <c r="E57" s="16"/>
    </row>
    <row r="58" spans="1:5" ht="15.75">
      <c r="A58" s="30"/>
      <c r="B58" s="30" t="s">
        <v>26</v>
      </c>
      <c r="C58" s="30"/>
      <c r="D58" s="30"/>
      <c r="E58" s="30">
        <f>E52+E53+E54+E55+E56+E57</f>
        <v>2604.63</v>
      </c>
    </row>
    <row r="59" spans="1:5" ht="15.75">
      <c r="A59" s="33"/>
      <c r="B59" s="33"/>
      <c r="C59" s="33"/>
      <c r="D59" s="33"/>
      <c r="E59" s="33"/>
    </row>
    <row r="60" spans="1:5" ht="19.5" customHeight="1">
      <c r="A60" s="44" t="s">
        <v>59</v>
      </c>
      <c r="B60" s="44"/>
      <c r="C60" s="44"/>
      <c r="D60" s="44"/>
      <c r="E60" s="44"/>
    </row>
    <row r="61" spans="1:5" ht="15.75">
      <c r="A61" s="29" t="s">
        <v>1</v>
      </c>
      <c r="B61" s="29" t="s">
        <v>19</v>
      </c>
      <c r="C61" s="29" t="s">
        <v>2</v>
      </c>
      <c r="D61" s="29" t="s">
        <v>20</v>
      </c>
      <c r="E61" s="29" t="s">
        <v>21</v>
      </c>
    </row>
    <row r="62" spans="1:5" ht="15">
      <c r="A62" s="18">
        <v>1</v>
      </c>
      <c r="B62" s="17" t="s">
        <v>100</v>
      </c>
      <c r="C62" s="15" t="s">
        <v>23</v>
      </c>
      <c r="D62" s="18"/>
      <c r="E62" s="18">
        <f>2494.92</f>
        <v>2494.92</v>
      </c>
    </row>
    <row r="63" spans="1:5" ht="15">
      <c r="A63" s="18">
        <v>2</v>
      </c>
      <c r="B63" s="15" t="s">
        <v>109</v>
      </c>
      <c r="C63" s="15" t="s">
        <v>23</v>
      </c>
      <c r="D63" s="18" t="s">
        <v>92</v>
      </c>
      <c r="E63" s="18">
        <v>1376.92</v>
      </c>
    </row>
    <row r="64" spans="1:5" ht="30">
      <c r="A64" s="18">
        <v>3</v>
      </c>
      <c r="B64" s="16" t="s">
        <v>110</v>
      </c>
      <c r="C64" s="15" t="s">
        <v>23</v>
      </c>
      <c r="D64" s="16"/>
      <c r="E64" s="16">
        <f>3911.04</f>
        <v>3911.04</v>
      </c>
    </row>
    <row r="65" spans="1:5" ht="15">
      <c r="A65" s="18">
        <v>4</v>
      </c>
      <c r="B65" s="16"/>
      <c r="C65" s="15"/>
      <c r="D65" s="16"/>
      <c r="E65" s="16"/>
    </row>
    <row r="66" spans="1:5" ht="15">
      <c r="A66" s="18">
        <v>5</v>
      </c>
      <c r="B66" s="16"/>
      <c r="C66" s="15"/>
      <c r="D66" s="16"/>
      <c r="E66" s="16"/>
    </row>
    <row r="67" spans="1:5" ht="15">
      <c r="A67" s="18">
        <v>6</v>
      </c>
      <c r="B67" s="16"/>
      <c r="C67" s="15"/>
      <c r="D67" s="16"/>
      <c r="E67" s="16"/>
    </row>
    <row r="68" spans="1:5" ht="15.75">
      <c r="A68" s="30"/>
      <c r="B68" s="30" t="s">
        <v>26</v>
      </c>
      <c r="C68" s="30"/>
      <c r="D68" s="30"/>
      <c r="E68" s="30">
        <f>E62+E63+E64+E65+E66+E67</f>
        <v>7782.88</v>
      </c>
    </row>
    <row r="69" spans="1:5" ht="15.75">
      <c r="A69" s="33"/>
      <c r="B69" s="33"/>
      <c r="C69" s="33"/>
      <c r="D69" s="33"/>
      <c r="E69" s="33"/>
    </row>
    <row r="70" spans="1:5" ht="12.75" customHeight="1">
      <c r="A70" s="44" t="s">
        <v>60</v>
      </c>
      <c r="B70" s="44"/>
      <c r="C70" s="44"/>
      <c r="D70" s="44"/>
      <c r="E70" s="44"/>
    </row>
    <row r="71" spans="1:5" ht="15.75">
      <c r="A71" s="29" t="s">
        <v>1</v>
      </c>
      <c r="B71" s="29" t="s">
        <v>19</v>
      </c>
      <c r="C71" s="29" t="s">
        <v>2</v>
      </c>
      <c r="D71" s="29" t="s">
        <v>20</v>
      </c>
      <c r="E71" s="29" t="s">
        <v>21</v>
      </c>
    </row>
    <row r="72" spans="1:5" ht="28.5">
      <c r="A72" s="18">
        <v>1</v>
      </c>
      <c r="B72" s="17" t="s">
        <v>111</v>
      </c>
      <c r="C72" s="15" t="s">
        <v>23</v>
      </c>
      <c r="D72" s="18" t="s">
        <v>112</v>
      </c>
      <c r="E72" s="18">
        <v>266.5</v>
      </c>
    </row>
    <row r="73" spans="1:5" ht="15">
      <c r="A73" s="18">
        <v>2</v>
      </c>
      <c r="B73" s="15" t="s">
        <v>109</v>
      </c>
      <c r="C73" s="15" t="s">
        <v>23</v>
      </c>
      <c r="D73" s="18" t="s">
        <v>92</v>
      </c>
      <c r="E73" s="18">
        <v>1376.92</v>
      </c>
    </row>
    <row r="74" spans="1:5" ht="15">
      <c r="A74" s="18">
        <v>3</v>
      </c>
      <c r="B74" s="16"/>
      <c r="C74" s="15" t="s">
        <v>23</v>
      </c>
      <c r="D74" s="16"/>
      <c r="E74" s="16"/>
    </row>
    <row r="75" spans="1:5" ht="15">
      <c r="A75" s="18">
        <v>4</v>
      </c>
      <c r="B75" s="16"/>
      <c r="C75" s="15"/>
      <c r="D75" s="16"/>
      <c r="E75" s="16"/>
    </row>
    <row r="76" spans="1:5" ht="15">
      <c r="A76" s="18">
        <v>5</v>
      </c>
      <c r="B76" s="16"/>
      <c r="C76" s="15"/>
      <c r="D76" s="16"/>
      <c r="E76" s="16"/>
    </row>
    <row r="77" spans="1:5" ht="15">
      <c r="A77" s="18">
        <v>6</v>
      </c>
      <c r="B77" s="16"/>
      <c r="C77" s="15"/>
      <c r="D77" s="16"/>
      <c r="E77" s="16"/>
    </row>
    <row r="78" spans="1:5" ht="15.75">
      <c r="A78" s="30"/>
      <c r="B78" s="30" t="s">
        <v>26</v>
      </c>
      <c r="C78" s="30"/>
      <c r="D78" s="30"/>
      <c r="E78" s="30">
        <f>E72+E73+E74+E75+E76+E77</f>
        <v>1643.42</v>
      </c>
    </row>
    <row r="79" spans="1:5" ht="15.75">
      <c r="A79" s="33"/>
      <c r="B79" s="33"/>
      <c r="C79" s="33"/>
      <c r="D79" s="33"/>
      <c r="E79" s="33"/>
    </row>
    <row r="80" spans="1:5" ht="17.25" customHeight="1">
      <c r="A80" s="44" t="s">
        <v>113</v>
      </c>
      <c r="B80" s="44"/>
      <c r="C80" s="44"/>
      <c r="D80" s="44"/>
      <c r="E80" s="44"/>
    </row>
    <row r="81" spans="1:5" ht="15.75">
      <c r="A81" s="29" t="s">
        <v>1</v>
      </c>
      <c r="B81" s="29" t="s">
        <v>19</v>
      </c>
      <c r="C81" s="29" t="s">
        <v>2</v>
      </c>
      <c r="D81" s="29" t="s">
        <v>20</v>
      </c>
      <c r="E81" s="29" t="s">
        <v>21</v>
      </c>
    </row>
    <row r="82" spans="1:5" ht="15">
      <c r="A82" s="18">
        <v>1</v>
      </c>
      <c r="B82" s="17" t="s">
        <v>114</v>
      </c>
      <c r="C82" s="15" t="s">
        <v>23</v>
      </c>
      <c r="D82" s="18" t="s">
        <v>115</v>
      </c>
      <c r="E82" s="18">
        <v>6972.08</v>
      </c>
    </row>
    <row r="83" spans="1:5" ht="15">
      <c r="A83" s="18">
        <v>2</v>
      </c>
      <c r="B83" s="15" t="s">
        <v>109</v>
      </c>
      <c r="C83" s="15" t="s">
        <v>23</v>
      </c>
      <c r="D83" s="18" t="s">
        <v>92</v>
      </c>
      <c r="E83" s="18">
        <v>1376.92</v>
      </c>
    </row>
    <row r="84" spans="1:5" ht="15">
      <c r="A84" s="18">
        <v>3</v>
      </c>
      <c r="B84" s="15" t="s">
        <v>116</v>
      </c>
      <c r="C84" s="15" t="s">
        <v>23</v>
      </c>
      <c r="D84" s="16"/>
      <c r="E84" s="16">
        <v>1239.64</v>
      </c>
    </row>
    <row r="85" spans="1:5" ht="15">
      <c r="A85" s="18">
        <v>4</v>
      </c>
      <c r="B85" s="16"/>
      <c r="C85" s="15"/>
      <c r="D85" s="16"/>
      <c r="E85" s="16"/>
    </row>
    <row r="86" spans="1:5" ht="15">
      <c r="A86" s="18">
        <v>5</v>
      </c>
      <c r="B86" s="16"/>
      <c r="C86" s="15"/>
      <c r="D86" s="16"/>
      <c r="E86" s="16"/>
    </row>
    <row r="87" spans="1:5" ht="15">
      <c r="A87" s="18">
        <v>6</v>
      </c>
      <c r="B87" s="16"/>
      <c r="C87" s="15"/>
      <c r="D87" s="16"/>
      <c r="E87" s="16"/>
    </row>
    <row r="88" spans="1:5" ht="15.75">
      <c r="A88" s="30"/>
      <c r="B88" s="30" t="s">
        <v>26</v>
      </c>
      <c r="C88" s="30"/>
      <c r="D88" s="30"/>
      <c r="E88" s="30">
        <f>E82+E83+E84+E85+E86+E87</f>
        <v>9588.64</v>
      </c>
    </row>
    <row r="89" spans="1:5" ht="15.75">
      <c r="A89" s="33"/>
      <c r="B89" s="33"/>
      <c r="C89" s="33"/>
      <c r="D89" s="33"/>
      <c r="E89" s="33"/>
    </row>
    <row r="90" spans="1:5" ht="16.5" customHeight="1">
      <c r="A90" s="44" t="s">
        <v>117</v>
      </c>
      <c r="B90" s="44"/>
      <c r="C90" s="44"/>
      <c r="D90" s="44"/>
      <c r="E90" s="44"/>
    </row>
    <row r="91" spans="1:5" ht="16.5" customHeight="1">
      <c r="A91" s="29" t="s">
        <v>1</v>
      </c>
      <c r="B91" s="29" t="s">
        <v>19</v>
      </c>
      <c r="C91" s="29" t="s">
        <v>2</v>
      </c>
      <c r="D91" s="29" t="s">
        <v>20</v>
      </c>
      <c r="E91" s="29" t="s">
        <v>21</v>
      </c>
    </row>
    <row r="92" spans="1:5" ht="28.5">
      <c r="A92" s="18">
        <v>1</v>
      </c>
      <c r="B92" s="17" t="s">
        <v>110</v>
      </c>
      <c r="C92" s="15" t="s">
        <v>23</v>
      </c>
      <c r="D92" s="18"/>
      <c r="E92" s="18">
        <v>3911.04</v>
      </c>
    </row>
    <row r="93" spans="1:5" ht="15">
      <c r="A93" s="18">
        <v>2</v>
      </c>
      <c r="B93" s="15" t="s">
        <v>109</v>
      </c>
      <c r="C93" s="15" t="s">
        <v>23</v>
      </c>
      <c r="D93" s="18" t="s">
        <v>92</v>
      </c>
      <c r="E93" s="18">
        <v>1376.92</v>
      </c>
    </row>
    <row r="94" spans="1:5" ht="42.75">
      <c r="A94" s="18">
        <v>3</v>
      </c>
      <c r="B94" s="15" t="s">
        <v>118</v>
      </c>
      <c r="C94" s="15" t="s">
        <v>23</v>
      </c>
      <c r="D94" s="16" t="s">
        <v>68</v>
      </c>
      <c r="E94" s="16">
        <v>1226.95</v>
      </c>
    </row>
    <row r="95" spans="1:5" ht="28.5">
      <c r="A95" s="18">
        <v>4</v>
      </c>
      <c r="B95" s="15" t="s">
        <v>119</v>
      </c>
      <c r="C95" s="15" t="s">
        <v>23</v>
      </c>
      <c r="D95" s="16"/>
      <c r="E95" s="16">
        <v>1355.31</v>
      </c>
    </row>
    <row r="96" spans="1:5" ht="15">
      <c r="A96" s="18">
        <v>5</v>
      </c>
      <c r="B96" s="16" t="s">
        <v>105</v>
      </c>
      <c r="C96" s="15" t="s">
        <v>23</v>
      </c>
      <c r="D96" s="16" t="s">
        <v>120</v>
      </c>
      <c r="E96" s="16">
        <v>882.85</v>
      </c>
    </row>
    <row r="97" spans="1:5" ht="15">
      <c r="A97" s="18">
        <v>6</v>
      </c>
      <c r="B97" s="16"/>
      <c r="C97" s="15"/>
      <c r="D97" s="16"/>
      <c r="E97" s="16"/>
    </row>
    <row r="98" spans="1:5" ht="15.75">
      <c r="A98" s="30"/>
      <c r="B98" s="30" t="s">
        <v>26</v>
      </c>
      <c r="C98" s="30"/>
      <c r="D98" s="30"/>
      <c r="E98" s="30">
        <f>E92+E93+E94+E95+E96+E97</f>
        <v>8753.07</v>
      </c>
    </row>
    <row r="99" spans="1:5" ht="15.75">
      <c r="A99" s="33"/>
      <c r="B99" s="33"/>
      <c r="C99" s="33"/>
      <c r="D99" s="33"/>
      <c r="E99" s="33"/>
    </row>
    <row r="100" spans="1:5" ht="19.5" customHeight="1">
      <c r="A100" s="44" t="s">
        <v>69</v>
      </c>
      <c r="B100" s="44"/>
      <c r="C100" s="44"/>
      <c r="D100" s="44"/>
      <c r="E100" s="44"/>
    </row>
    <row r="101" spans="1:5" ht="15.75">
      <c r="A101" s="29" t="s">
        <v>1</v>
      </c>
      <c r="B101" s="29" t="s">
        <v>19</v>
      </c>
      <c r="C101" s="29" t="s">
        <v>2</v>
      </c>
      <c r="D101" s="29" t="s">
        <v>20</v>
      </c>
      <c r="E101" s="29" t="s">
        <v>21</v>
      </c>
    </row>
    <row r="102" spans="1:5" ht="15">
      <c r="A102" s="18">
        <v>1</v>
      </c>
      <c r="B102" s="15" t="s">
        <v>109</v>
      </c>
      <c r="C102" s="15" t="s">
        <v>23</v>
      </c>
      <c r="D102" s="18" t="s">
        <v>92</v>
      </c>
      <c r="E102" s="18">
        <v>1376.92</v>
      </c>
    </row>
    <row r="103" spans="1:5" ht="28.5">
      <c r="A103" s="18">
        <v>2</v>
      </c>
      <c r="B103" s="15" t="s">
        <v>111</v>
      </c>
      <c r="C103" s="15" t="s">
        <v>23</v>
      </c>
      <c r="D103" s="18" t="s">
        <v>121</v>
      </c>
      <c r="E103" s="18">
        <v>375.76</v>
      </c>
    </row>
    <row r="104" spans="1:5" ht="57">
      <c r="A104" s="18">
        <v>3</v>
      </c>
      <c r="B104" s="15" t="s">
        <v>122</v>
      </c>
      <c r="C104" s="15" t="s">
        <v>23</v>
      </c>
      <c r="D104" s="16"/>
      <c r="E104" s="16">
        <f>6543.87</f>
        <v>6543.87</v>
      </c>
    </row>
    <row r="105" spans="1:5" ht="15">
      <c r="A105" s="18">
        <v>4</v>
      </c>
      <c r="B105" s="16"/>
      <c r="C105" s="15"/>
      <c r="D105" s="16"/>
      <c r="E105" s="16"/>
    </row>
    <row r="106" spans="1:5" ht="15">
      <c r="A106" s="18">
        <v>5</v>
      </c>
      <c r="B106" s="16"/>
      <c r="C106" s="15"/>
      <c r="D106" s="16"/>
      <c r="E106" s="16"/>
    </row>
    <row r="107" spans="1:5" ht="15">
      <c r="A107" s="18">
        <v>6</v>
      </c>
      <c r="B107" s="16"/>
      <c r="C107" s="15"/>
      <c r="D107" s="16"/>
      <c r="E107" s="16"/>
    </row>
    <row r="108" spans="1:5" ht="15.75">
      <c r="A108" s="30"/>
      <c r="B108" s="30" t="s">
        <v>26</v>
      </c>
      <c r="C108" s="30"/>
      <c r="D108" s="30"/>
      <c r="E108" s="30">
        <f>E102+E103+E104+E105+E106+E107</f>
        <v>8296.55</v>
      </c>
    </row>
    <row r="109" spans="1:5" ht="15.75">
      <c r="A109" s="33"/>
      <c r="B109" s="33"/>
      <c r="C109" s="33"/>
      <c r="D109" s="33"/>
      <c r="E109" s="33"/>
    </row>
    <row r="110" spans="1:5" ht="16.5" customHeight="1">
      <c r="A110" s="44" t="s">
        <v>75</v>
      </c>
      <c r="B110" s="44"/>
      <c r="C110" s="44"/>
      <c r="D110" s="44"/>
      <c r="E110" s="44"/>
    </row>
    <row r="111" spans="1:5" ht="15.75">
      <c r="A111" s="29" t="s">
        <v>1</v>
      </c>
      <c r="B111" s="29" t="s">
        <v>19</v>
      </c>
      <c r="C111" s="29" t="s">
        <v>2</v>
      </c>
      <c r="D111" s="29" t="s">
        <v>20</v>
      </c>
      <c r="E111" s="29" t="s">
        <v>21</v>
      </c>
    </row>
    <row r="112" spans="1:5" ht="15">
      <c r="A112" s="18">
        <v>1</v>
      </c>
      <c r="B112" s="15" t="s">
        <v>109</v>
      </c>
      <c r="C112" s="15" t="s">
        <v>23</v>
      </c>
      <c r="D112" s="18" t="s">
        <v>92</v>
      </c>
      <c r="E112" s="18">
        <v>1376.92</v>
      </c>
    </row>
    <row r="113" spans="1:5" ht="42.75">
      <c r="A113" s="18">
        <v>2</v>
      </c>
      <c r="B113" s="15" t="s">
        <v>123</v>
      </c>
      <c r="C113" s="15" t="s">
        <v>23</v>
      </c>
      <c r="D113" s="18" t="s">
        <v>124</v>
      </c>
      <c r="E113" s="18">
        <v>3443.83</v>
      </c>
    </row>
    <row r="114" spans="1:5" ht="15">
      <c r="A114" s="18">
        <v>3</v>
      </c>
      <c r="B114" s="15"/>
      <c r="C114" s="15" t="s">
        <v>23</v>
      </c>
      <c r="D114" s="16"/>
      <c r="E114" s="16"/>
    </row>
    <row r="115" spans="1:5" ht="15">
      <c r="A115" s="18">
        <v>4</v>
      </c>
      <c r="B115" s="16"/>
      <c r="C115" s="15"/>
      <c r="D115" s="16"/>
      <c r="E115" s="16"/>
    </row>
    <row r="116" spans="1:5" ht="15">
      <c r="A116" s="18">
        <v>5</v>
      </c>
      <c r="B116" s="16"/>
      <c r="C116" s="15"/>
      <c r="D116" s="16"/>
      <c r="E116" s="16"/>
    </row>
    <row r="117" spans="1:5" ht="15">
      <c r="A117" s="18">
        <v>6</v>
      </c>
      <c r="B117" s="16"/>
      <c r="C117" s="15"/>
      <c r="D117" s="16"/>
      <c r="E117" s="16"/>
    </row>
    <row r="118" spans="1:5" ht="15.75">
      <c r="A118" s="30"/>
      <c r="B118" s="30" t="s">
        <v>26</v>
      </c>
      <c r="C118" s="30"/>
      <c r="D118" s="30"/>
      <c r="E118" s="30">
        <f>E112+E113+E114+E115+E116+E117</f>
        <v>4820.75</v>
      </c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">
      <c r="A121" s="9"/>
      <c r="B121" s="31"/>
      <c r="C121" s="9"/>
      <c r="D121" s="9"/>
      <c r="E121" s="9"/>
    </row>
    <row r="122" spans="1:5" ht="15.75">
      <c r="A122" s="34"/>
      <c r="B122" s="34" t="s">
        <v>85</v>
      </c>
      <c r="C122" s="34"/>
      <c r="D122" s="34"/>
      <c r="E122" s="34">
        <f>E11+E19+E30+E38+E48+E58+E68+E78+E88+E98+E108+E118</f>
        <v>79963.11</v>
      </c>
    </row>
  </sheetData>
  <sheetProtection selectLockedCells="1" selectUnlockedCells="1"/>
  <mergeCells count="12">
    <mergeCell ref="A60:E60"/>
    <mergeCell ref="A70:E70"/>
    <mergeCell ref="A80:E80"/>
    <mergeCell ref="A90:E90"/>
    <mergeCell ref="A100:E100"/>
    <mergeCell ref="A110:E110"/>
    <mergeCell ref="A1:E1"/>
    <mergeCell ref="A13:E13"/>
    <mergeCell ref="A21:E21"/>
    <mergeCell ref="A32:E32"/>
    <mergeCell ref="A40:E40"/>
    <mergeCell ref="A50:E5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2020-03-11T06:30:17Z</dcterms:modified>
  <cp:category/>
  <cp:version/>
  <cp:contentType/>
  <cp:contentStatus/>
</cp:coreProperties>
</file>